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<sst xmlns="http://schemas.openxmlformats.org/spreadsheetml/2006/main" count="162" uniqueCount="112">
  <si>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</si>
  <si>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</si>
  <si>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</si>
  <si>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</si>
  <si>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</si>
  <si>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</si>
  <si>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</si>
  <si>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</si>
  <si>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</si>
  <si>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</si>
  <si>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</si>
  <si>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</si>
  <si>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</si>
  <si>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</si>
  <si>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</si>
  <si>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</si>
  <si>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</si>
  <si>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</si>
  <si>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</si>
  <si>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</si>
  <si>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</si>
  <si>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</si>
  <si>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</si>
  <si>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</si>
  <si>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</si>
  <si>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</si>
  <si>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</si>
  <si>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</si>
  <si>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</si>
  <si>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</si>
  <si>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</si>
  <si>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</si>
  <si>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</si>
  <si>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</si>
  <si>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</si>
  <si>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</si>
  <si>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</si>
  <si>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</si>
  <si>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</si>
  <si>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</si>
  <si>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</si>
  <si>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</si>
  <si>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</si>
  <si>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</si>
  <si>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</si>
  <si>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</si>
  <si>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</si>
  <si>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</si>
  <si>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</si>
  <si>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</si>
  <si>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</si>
  <si>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</si>
  <si>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</si>
  <si>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</si>
  <si>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</si>
  <si>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</si>
  <si>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</si>
  <si>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</si>
  <si>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</si>
  <si>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</si>
  <si>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</si>
  <si>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</si>
  <si>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</si>
  <si>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</si>
  <si>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</si>
  <si>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</si>
  <si>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</si>
  <si>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</si>
  <si>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</si>
  <si>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</si>
  <si>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</si>
  <si>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</si>
  <si>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</si>
  <si>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</si>
  <si>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</si>
  <si>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</si>
  <si>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</si>
  <si>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</si>
  <si>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</si>
  <si>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</si>
  <si>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</si>
  <si>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</si>
  <si>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</si>
  <si>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</si>
  <si>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</si>
  <si>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</si>
  <si>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</si>
  <si>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</si>
  <si>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</si>
  <si>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</si>
  <si>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</si>
  <si>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</si>
  <si>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</si>
  <si>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</si>
  <si>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</si>
  <si>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</si>
  <si>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</si>
  <si>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</si>
  <si>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</si>
  <si>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</si>
  <si>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</si>
  <si>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</si>
  <si>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</si>
  <si>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</si>
  <si>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</si>
  <si>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</si>
  <si>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</si>
  <si>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</si>
  <si>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</si>
  <si>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</si>
  <si>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</si>
  <si>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31.01.2017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</si>
</sst>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1359432"/>
        <c:axId val="58017161"/>
      </c:bar3D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2392402"/>
        <c:axId val="1769571"/>
      </c:bar3D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15926140"/>
        <c:axId val="9117533"/>
      </c:bar3D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4948934"/>
        <c:axId val="322679"/>
      </c:bar3D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8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904112"/>
        <c:axId val="26137009"/>
      </c:bar3D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7009"/>
        <c:crosses val="autoZero"/>
        <c:auto val="1"/>
        <c:lblOffset val="100"/>
        <c:tickLblSkip val="2"/>
        <c:noMultiLvlLbl val="0"/>
      </c:catAx>
      <c:valAx>
        <c:axId val="26137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4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3906490"/>
        <c:axId val="36722955"/>
      </c:bar3D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62071140"/>
        <c:axId val="21769349"/>
      </c:bar3D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7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1706414"/>
        <c:axId val="18486815"/>
      </c:bar3D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2163608"/>
        <c:axId val="21037017"/>
      </c:bar3D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13522.8+199.8+351+3.4+1.2+14658+9356.3+1168.4</f>
        <v>39260.9</v>
      </c>
      <c r="E6" s="3">
        <f>D6/D150*100</f>
        <v>43.1716942687206</v>
      </c>
      <c r="F6" s="3">
        <f>D6/B6*100</f>
        <v>63.47114198553745</v>
      </c>
      <c r="G6" s="3">
        <f aca="true" t="shared" si="0" ref="G6:G43">D6/C6*100</f>
        <v>6.277677069687175</v>
      </c>
      <c r="H6" s="47">
        <f>B6-D6</f>
        <v>22595.399999999994</v>
      </c>
      <c r="I6" s="47">
        <f aca="true" t="shared" si="1" ref="I6:I43">C6-D6</f>
        <v>586143.9999999999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6699.4+11261.7+10.2</f>
        <v>17971.3</v>
      </c>
      <c r="E7" s="95">
        <f>D7/D6*100</f>
        <v>45.77403982078862</v>
      </c>
      <c r="F7" s="95">
        <f>D7/B7*100</f>
        <v>88.43751999173266</v>
      </c>
      <c r="G7" s="95">
        <f>D7/C7*100</f>
        <v>7.385430343827118</v>
      </c>
      <c r="H7" s="105">
        <f>B7-D7</f>
        <v>2349.5999999999985</v>
      </c>
      <c r="I7" s="105">
        <f t="shared" si="1"/>
        <v>225363.2</v>
      </c>
    </row>
    <row r="8" spans="1:9" ht="18">
      <c r="A8" s="23" t="s">
        <v>3</v>
      </c>
      <c r="B8" s="42">
        <f>39307.7+47.1+1680.7+57.5</f>
        <v>41092.99999999999</v>
      </c>
      <c r="C8" s="43">
        <f>487771.7+47.1</f>
        <v>487818.8</v>
      </c>
      <c r="D8" s="44">
        <f>12945+14658+9353.4+10.2</f>
        <v>36966.6</v>
      </c>
      <c r="E8" s="1">
        <f>D8/D6*100</f>
        <v>94.15627252559162</v>
      </c>
      <c r="F8" s="1">
        <f>D8/B8*100</f>
        <v>89.95838707322417</v>
      </c>
      <c r="G8" s="1">
        <f t="shared" si="0"/>
        <v>7.577936725685849</v>
      </c>
      <c r="H8" s="44">
        <f>B8-D8</f>
        <v>4126.399999999994</v>
      </c>
      <c r="I8" s="44">
        <f t="shared" si="1"/>
        <v>450852.2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577.8+199.8+74.7+2.9+214.2</f>
        <v>1069.3999999999999</v>
      </c>
      <c r="E10" s="1">
        <f>D10/D6*100</f>
        <v>2.723829560707981</v>
      </c>
      <c r="F10" s="1">
        <f aca="true" t="shared" si="3" ref="F10:F41">D10/B10*100</f>
        <v>48.07804702603066</v>
      </c>
      <c r="G10" s="1">
        <f t="shared" si="0"/>
        <v>3.894179123500172</v>
      </c>
      <c r="H10" s="44">
        <f t="shared" si="2"/>
        <v>1154.8999999999999</v>
      </c>
      <c r="I10" s="44">
        <f t="shared" si="1"/>
        <v>26392.1</v>
      </c>
    </row>
    <row r="11" spans="1:9" ht="18">
      <c r="A11" s="23" t="s">
        <v>0</v>
      </c>
      <c r="B11" s="42">
        <f>18581.8-1756.3-57.5</f>
        <v>16768</v>
      </c>
      <c r="C11" s="43">
        <v>80900.5</v>
      </c>
      <c r="D11" s="49">
        <f>143.9</f>
        <v>143.9</v>
      </c>
      <c r="E11" s="1">
        <f>D11/D6*100</f>
        <v>0.36652241797819207</v>
      </c>
      <c r="F11" s="1">
        <f t="shared" si="3"/>
        <v>0.8581822519083969</v>
      </c>
      <c r="G11" s="1">
        <f t="shared" si="0"/>
        <v>0.17787281908022817</v>
      </c>
      <c r="H11" s="44">
        <f t="shared" si="2"/>
        <v>16624.1</v>
      </c>
      <c r="I11" s="44">
        <f t="shared" si="1"/>
        <v>80756.6</v>
      </c>
    </row>
    <row r="12" spans="1:9" ht="18">
      <c r="A12" s="23" t="s">
        <v>14</v>
      </c>
      <c r="B12" s="42">
        <f>1314.9-48.8+18.1</f>
        <v>1284.2</v>
      </c>
      <c r="C12" s="43">
        <v>14045.4</v>
      </c>
      <c r="D12" s="44">
        <f>276.3+3.4+1.2+766.5</f>
        <v>1047.4</v>
      </c>
      <c r="E12" s="1">
        <f>D12/D6*100</f>
        <v>2.6677941667154856</v>
      </c>
      <c r="F12" s="1">
        <f t="shared" si="3"/>
        <v>81.56050459429996</v>
      </c>
      <c r="G12" s="1">
        <f t="shared" si="0"/>
        <v>7.457245788656786</v>
      </c>
      <c r="H12" s="44">
        <f t="shared" si="2"/>
        <v>236.79999999999995</v>
      </c>
      <c r="I12" s="44">
        <f t="shared" si="1"/>
        <v>12998</v>
      </c>
    </row>
    <row r="13" spans="1:9" ht="18.75" thickBot="1">
      <c r="A13" s="23" t="s">
        <v>28</v>
      </c>
      <c r="B13" s="43">
        <f>B6-B8-B9-B10-B11-B12</f>
        <v>482.20000000000505</v>
      </c>
      <c r="C13" s="43">
        <f>C6-C8-C9-C10-C11-C12</f>
        <v>15086.199999999919</v>
      </c>
      <c r="D13" s="43">
        <f>D6-D8-D9-D10-D11-D12</f>
        <v>33.600000000002865</v>
      </c>
      <c r="E13" s="1">
        <f>D13/D6*100</f>
        <v>0.08558132900672899</v>
      </c>
      <c r="F13" s="1">
        <f t="shared" si="3"/>
        <v>6.968063044380446</v>
      </c>
      <c r="G13" s="1">
        <f t="shared" si="0"/>
        <v>0.22272010181492388</v>
      </c>
      <c r="H13" s="44">
        <f t="shared" si="2"/>
        <v>448.6000000000022</v>
      </c>
      <c r="I13" s="44">
        <f t="shared" si="1"/>
        <v>15052.599999999917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7750.2+16091.8+509.8</f>
        <v>24351.8</v>
      </c>
      <c r="E18" s="3">
        <f>D18/D150*100</f>
        <v>26.77749273432423</v>
      </c>
      <c r="F18" s="3">
        <f>D18/B18*100</f>
        <v>73.7488605356164</v>
      </c>
      <c r="G18" s="3">
        <f t="shared" si="0"/>
        <v>7.398904556932566</v>
      </c>
      <c r="H18" s="47">
        <f>B18-D18</f>
        <v>8668.100000000002</v>
      </c>
      <c r="I18" s="47">
        <f t="shared" si="1"/>
        <v>304775.3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7750.2+9045.4-324.4</f>
        <v>16471.199999999997</v>
      </c>
      <c r="E19" s="95">
        <f>D19/D18*100</f>
        <v>67.63853185390812</v>
      </c>
      <c r="F19" s="95">
        <f t="shared" si="3"/>
        <v>82.9603662682643</v>
      </c>
      <c r="G19" s="95">
        <f t="shared" si="0"/>
        <v>6.913424792077212</v>
      </c>
      <c r="H19" s="105">
        <f t="shared" si="2"/>
        <v>3383.100000000002</v>
      </c>
      <c r="I19" s="105">
        <f t="shared" si="1"/>
        <v>221778.3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24351.8</v>
      </c>
      <c r="E25" s="1">
        <f>D25/D18*100</f>
        <v>100</v>
      </c>
      <c r="F25" s="1">
        <f t="shared" si="3"/>
        <v>73.7488605356164</v>
      </c>
      <c r="G25" s="1">
        <f t="shared" si="0"/>
        <v>7.398904556932566</v>
      </c>
      <c r="H25" s="44">
        <f t="shared" si="2"/>
        <v>8668.100000000002</v>
      </c>
      <c r="I25" s="44">
        <f t="shared" si="1"/>
        <v>304775.3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>
        <f>1839.2+34.8+165.7+1873.2+1.3</f>
        <v>3914.2000000000003</v>
      </c>
      <c r="E33" s="3">
        <f>D33/D150*100</f>
        <v>4.304095059120554</v>
      </c>
      <c r="F33" s="3">
        <f>D33/B33*100</f>
        <v>82.65827596401573</v>
      </c>
      <c r="G33" s="3">
        <f t="shared" si="0"/>
        <v>5.815762377179128</v>
      </c>
      <c r="H33" s="47">
        <f t="shared" si="2"/>
        <v>821.1999999999994</v>
      </c>
      <c r="I33" s="47">
        <f t="shared" si="1"/>
        <v>63389.100000000006</v>
      </c>
    </row>
    <row r="34" spans="1:9" ht="18">
      <c r="A34" s="23" t="s">
        <v>3</v>
      </c>
      <c r="B34" s="42">
        <f>3618.4+26.5</f>
        <v>3644.9</v>
      </c>
      <c r="C34" s="43">
        <v>55535.9</v>
      </c>
      <c r="D34" s="44">
        <f>1743.2+1833.7</f>
        <v>3576.9</v>
      </c>
      <c r="E34" s="1">
        <f>D34/D33*100</f>
        <v>91.38265801440907</v>
      </c>
      <c r="F34" s="1">
        <f t="shared" si="3"/>
        <v>98.1343795440204</v>
      </c>
      <c r="G34" s="1">
        <f t="shared" si="0"/>
        <v>6.440698719206855</v>
      </c>
      <c r="H34" s="44">
        <f t="shared" si="2"/>
        <v>68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307.6-25.5</f>
        <v>282.1</v>
      </c>
      <c r="C36" s="43">
        <v>2945.3</v>
      </c>
      <c r="D36" s="44">
        <f>5.4+1.2</f>
        <v>6.6000000000000005</v>
      </c>
      <c r="E36" s="1">
        <f>D36/D33*100</f>
        <v>0.1686168310254969</v>
      </c>
      <c r="F36" s="1">
        <f t="shared" si="3"/>
        <v>2.339595887982985</v>
      </c>
      <c r="G36" s="1">
        <f t="shared" si="0"/>
        <v>0.22408583166400706</v>
      </c>
      <c r="H36" s="44">
        <f t="shared" si="2"/>
        <v>275.5</v>
      </c>
      <c r="I36" s="44">
        <f t="shared" si="1"/>
        <v>2938.7000000000003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757.8999999999995</v>
      </c>
      <c r="C39" s="42">
        <f>C33-C34-C36-C37-C35-C38</f>
        <v>7885.200000000002</v>
      </c>
      <c r="D39" s="42">
        <f>D33-D34-D36-D37-D35-D38</f>
        <v>330.70000000000016</v>
      </c>
      <c r="E39" s="1">
        <f>D39/D33*100</f>
        <v>8.448725154565432</v>
      </c>
      <c r="F39" s="1">
        <f t="shared" si="3"/>
        <v>43.63372476580029</v>
      </c>
      <c r="G39" s="1">
        <f t="shared" si="0"/>
        <v>4.193932937655355</v>
      </c>
      <c r="H39" s="44">
        <f>B39-D39</f>
        <v>427.19999999999936</v>
      </c>
      <c r="I39" s="44">
        <f t="shared" si="1"/>
        <v>7554.500000000002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>
        <f>29.1+22</f>
        <v>51.1</v>
      </c>
      <c r="E43" s="3">
        <f>D43/D150*100</f>
        <v>0.05619009185045739</v>
      </c>
      <c r="F43" s="3">
        <f>D43/B43*100</f>
        <v>33.55219960604071</v>
      </c>
      <c r="G43" s="3">
        <f t="shared" si="0"/>
        <v>3.2997546170734857</v>
      </c>
      <c r="H43" s="47">
        <f t="shared" si="2"/>
        <v>101.20000000000002</v>
      </c>
      <c r="I43" s="47">
        <f t="shared" si="1"/>
        <v>1497.5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102.9+155.5+3.1+3.7+452.3</f>
        <v>717.5</v>
      </c>
      <c r="E45" s="3">
        <f>D45/D150*100</f>
        <v>0.7889704677632716</v>
      </c>
      <c r="F45" s="3">
        <f>D45/B45*100</f>
        <v>74.09893628007849</v>
      </c>
      <c r="G45" s="3">
        <f aca="true" t="shared" si="4" ref="G45:G76">D45/C45*100</f>
        <v>6.0866983372921615</v>
      </c>
      <c r="H45" s="47">
        <f>B45-D45</f>
        <v>250.79999999999995</v>
      </c>
      <c r="I45" s="47">
        <f aca="true" t="shared" si="5" ref="I45:I77">C45-D45</f>
        <v>11070.5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102.7+154.9+447.3</f>
        <v>704.9000000000001</v>
      </c>
      <c r="E46" s="1">
        <f>D46/D45*100</f>
        <v>98.2439024390244</v>
      </c>
      <c r="F46" s="1">
        <f aca="true" t="shared" si="6" ref="F46:F74">D46/B46*100</f>
        <v>86.45897215748806</v>
      </c>
      <c r="G46" s="1">
        <f t="shared" si="4"/>
        <v>6.694397751123014</v>
      </c>
      <c r="H46" s="44">
        <f aca="true" t="shared" si="7" ref="H46:H74">B46-D46</f>
        <v>110.39999999999986</v>
      </c>
      <c r="I46" s="44">
        <f t="shared" si="5"/>
        <v>9824.800000000001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>
        <f>3.1+3.5</f>
        <v>6.6</v>
      </c>
      <c r="E49" s="1">
        <f>D49/D45*100</f>
        <v>0.9198606271777003</v>
      </c>
      <c r="F49" s="1">
        <f t="shared" si="6"/>
        <v>4.751619870410367</v>
      </c>
      <c r="G49" s="1">
        <f t="shared" si="4"/>
        <v>0.7629175817824528</v>
      </c>
      <c r="H49" s="44">
        <f t="shared" si="7"/>
        <v>132.3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5.999999999999909</v>
      </c>
      <c r="E50" s="1">
        <f>D50/D45*100</f>
        <v>0.8362369337978968</v>
      </c>
      <c r="F50" s="1">
        <f t="shared" si="6"/>
        <v>42.553191489361076</v>
      </c>
      <c r="G50" s="1">
        <f t="shared" si="4"/>
        <v>1.8844221105527394</v>
      </c>
      <c r="H50" s="44">
        <f t="shared" si="7"/>
        <v>8.100000000000085</v>
      </c>
      <c r="I50" s="44">
        <f t="shared" si="5"/>
        <v>312.3999999999994</v>
      </c>
    </row>
    <row r="51" spans="1:9" ht="18.75" thickBot="1">
      <c r="A51" s="22" t="s">
        <v>4</v>
      </c>
      <c r="B51" s="45">
        <v>1933.7</v>
      </c>
      <c r="C51" s="46">
        <v>23558.7</v>
      </c>
      <c r="D51" s="47">
        <f>475.9+7.8+935.8+30.7</f>
        <v>1450.2</v>
      </c>
      <c r="E51" s="3">
        <f>D51/D150*100</f>
        <v>1.5946550137286364</v>
      </c>
      <c r="F51" s="3">
        <f>D51/B51*100</f>
        <v>74.99612142524693</v>
      </c>
      <c r="G51" s="3">
        <f t="shared" si="4"/>
        <v>6.155687707725808</v>
      </c>
      <c r="H51" s="47">
        <f>B51-D51</f>
        <v>483.5</v>
      </c>
      <c r="I51" s="47">
        <f t="shared" si="5"/>
        <v>22108.5</v>
      </c>
    </row>
    <row r="52" spans="1:9" ht="18">
      <c r="A52" s="23" t="s">
        <v>3</v>
      </c>
      <c r="B52" s="42">
        <v>1194</v>
      </c>
      <c r="C52" s="43">
        <v>16189.8</v>
      </c>
      <c r="D52" s="44">
        <f>392.4+738.8</f>
        <v>1131.1999999999998</v>
      </c>
      <c r="E52" s="1">
        <f>D52/D51*100</f>
        <v>78.00303406426698</v>
      </c>
      <c r="F52" s="1">
        <f t="shared" si="6"/>
        <v>94.74036850921271</v>
      </c>
      <c r="G52" s="1">
        <f t="shared" si="4"/>
        <v>6.987115344229082</v>
      </c>
      <c r="H52" s="44">
        <f t="shared" si="7"/>
        <v>62.80000000000018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319.0000000000002</v>
      </c>
      <c r="E57" s="1">
        <f>D57/D51*100</f>
        <v>21.99696593573302</v>
      </c>
      <c r="F57" s="1">
        <f t="shared" si="6"/>
        <v>62.26820222525868</v>
      </c>
      <c r="G57" s="1">
        <f t="shared" si="4"/>
        <v>6.40780989494406</v>
      </c>
      <c r="H57" s="44">
        <f>B57-D57</f>
        <v>193.29999999999973</v>
      </c>
      <c r="I57" s="44">
        <f>C57-D57</f>
        <v>4659.300000000002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>
        <f>55.6+0.2+146.1</f>
        <v>201.9</v>
      </c>
      <c r="E59" s="3">
        <f>D59/D150*100</f>
        <v>0.22201134138174847</v>
      </c>
      <c r="F59" s="3">
        <f>D59/B59*100</f>
        <v>63.710949826443674</v>
      </c>
      <c r="G59" s="3">
        <f t="shared" si="4"/>
        <v>2.573744996558142</v>
      </c>
      <c r="H59" s="47">
        <f>B59-D59</f>
        <v>114.99999999999997</v>
      </c>
      <c r="I59" s="47">
        <f t="shared" si="5"/>
        <v>7642.700000000001</v>
      </c>
    </row>
    <row r="60" spans="1:9" ht="18">
      <c r="A60" s="23" t="s">
        <v>3</v>
      </c>
      <c r="B60" s="42">
        <v>235.1</v>
      </c>
      <c r="C60" s="43">
        <v>2900.3</v>
      </c>
      <c r="D60" s="44">
        <f>55.6+146.1</f>
        <v>201.7</v>
      </c>
      <c r="E60" s="1">
        <f>D60/D59*100</f>
        <v>99.90094105993064</v>
      </c>
      <c r="F60" s="1">
        <f t="shared" si="6"/>
        <v>85.79327945555083</v>
      </c>
      <c r="G60" s="1">
        <f t="shared" si="4"/>
        <v>6.954452987621969</v>
      </c>
      <c r="H60" s="44">
        <f t="shared" si="7"/>
        <v>33.400000000000006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0.20000000000001705</v>
      </c>
      <c r="E64" s="1">
        <f>D64/D59*100</f>
        <v>0.0990589400693497</v>
      </c>
      <c r="F64" s="1">
        <f t="shared" si="6"/>
        <v>15.384615384616898</v>
      </c>
      <c r="G64" s="1">
        <f t="shared" si="4"/>
        <v>0.04461298237787576</v>
      </c>
      <c r="H64" s="44">
        <f t="shared" si="7"/>
        <v>1.099999999999966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4.8+1016.5+864.1+250.6+6.8+2.9+10.6+5.5+0.6+1.5+29.3+1648.7+1618.2+708.6</f>
        <v>6168.700000000001</v>
      </c>
      <c r="E90" s="3">
        <f>D90/D150*100</f>
        <v>6.7831667240296785</v>
      </c>
      <c r="F90" s="3">
        <f aca="true" t="shared" si="10" ref="F90:F96">D90/B90*100</f>
        <v>45.69779759832283</v>
      </c>
      <c r="G90" s="3">
        <f t="shared" si="8"/>
        <v>3.9052291719422643</v>
      </c>
      <c r="H90" s="47">
        <f aca="true" t="shared" si="11" ref="H90:H96">B90-D90</f>
        <v>7330.199999999999</v>
      </c>
      <c r="I90" s="47">
        <f t="shared" si="9"/>
        <v>151791.3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1016.5+861.2+216.8+0.1+15.6+1633.8+1584.8+610.3</f>
        <v>5939.1</v>
      </c>
      <c r="E91" s="1">
        <f>D91/D90*100</f>
        <v>96.27798401608118</v>
      </c>
      <c r="F91" s="1">
        <f t="shared" si="10"/>
        <v>47.86277259320149</v>
      </c>
      <c r="G91" s="1">
        <f t="shared" si="8"/>
        <v>4.006240969414393</v>
      </c>
      <c r="H91" s="44">
        <f t="shared" si="11"/>
        <v>6469.5</v>
      </c>
      <c r="I91" s="44">
        <f t="shared" si="9"/>
        <v>142307.1</v>
      </c>
    </row>
    <row r="92" spans="1:9" ht="18">
      <c r="A92" s="23" t="s">
        <v>26</v>
      </c>
      <c r="B92" s="42">
        <v>405.9</v>
      </c>
      <c r="C92" s="43">
        <v>2620.6</v>
      </c>
      <c r="D92" s="44">
        <f>48.5</f>
        <v>48.5</v>
      </c>
      <c r="E92" s="1">
        <f>D92/D90*100</f>
        <v>0.7862272439898195</v>
      </c>
      <c r="F92" s="1">
        <f t="shared" si="10"/>
        <v>11.948755851194877</v>
      </c>
      <c r="G92" s="1">
        <f t="shared" si="8"/>
        <v>1.850721208883462</v>
      </c>
      <c r="H92" s="44">
        <f t="shared" si="11"/>
        <v>357.4</v>
      </c>
      <c r="I92" s="44">
        <f t="shared" si="9"/>
        <v>2572.1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181.10000000000036</v>
      </c>
      <c r="E94" s="1">
        <f>D94/D90*100</f>
        <v>2.935788739929002</v>
      </c>
      <c r="F94" s="1">
        <f t="shared" si="10"/>
        <v>26.461133839859812</v>
      </c>
      <c r="G94" s="1">
        <f>D94/C94*100</f>
        <v>2.5531494952912746</v>
      </c>
      <c r="H94" s="44">
        <f t="shared" si="11"/>
        <v>503.29999999999893</v>
      </c>
      <c r="I94" s="44">
        <f>C94-D94</f>
        <v>6912.099999999988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>
        <f>158.8+434.4+321.9+32+1220.1</f>
        <v>2167.2</v>
      </c>
      <c r="E95" s="107">
        <f>D95/D150*100</f>
        <v>2.3830756762878913</v>
      </c>
      <c r="F95" s="110">
        <f t="shared" si="10"/>
        <v>38.757444068887814</v>
      </c>
      <c r="G95" s="106">
        <f>D95/C95*100</f>
        <v>3.619208256444084</v>
      </c>
      <c r="H95" s="112">
        <f t="shared" si="11"/>
        <v>3424.5</v>
      </c>
      <c r="I95" s="122">
        <f>C95-D95</f>
        <v>57713.3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>
        <f>69.1</f>
        <v>69.1</v>
      </c>
      <c r="E96" s="117">
        <f>D96/D95*100</f>
        <v>3.1884459210040608</v>
      </c>
      <c r="F96" s="118">
        <f t="shared" si="10"/>
        <v>5.697559366754617</v>
      </c>
      <c r="G96" s="119">
        <f>D96/C96*100</f>
        <v>0.6481993940133016</v>
      </c>
      <c r="H96" s="123">
        <f t="shared" si="11"/>
        <v>1143.7</v>
      </c>
      <c r="I96" s="124">
        <f>C96-D96</f>
        <v>10591.199999999999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139.4+4+202+15.3+32.9+18.1+0.4</f>
        <v>412.09999999999997</v>
      </c>
      <c r="E102" s="19">
        <f>D102/D150*100</f>
        <v>0.4531494491501661</v>
      </c>
      <c r="F102" s="19">
        <f>D102/B102*100</f>
        <v>35.897212543554005</v>
      </c>
      <c r="G102" s="19">
        <f aca="true" t="shared" si="12" ref="G102:G148">D102/C102*100</f>
        <v>3.170195088928549</v>
      </c>
      <c r="H102" s="79">
        <f aca="true" t="shared" si="13" ref="H102:H107">B102-D102</f>
        <v>735.9000000000001</v>
      </c>
      <c r="I102" s="79">
        <f aca="true" t="shared" si="14" ref="I102:I148">C102-D102</f>
        <v>12587.1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139.3+4+202+15.3</f>
        <v>360.6</v>
      </c>
      <c r="E104" s="1">
        <f>D104/D102*100</f>
        <v>87.50303324435818</v>
      </c>
      <c r="F104" s="1">
        <f aca="true" t="shared" si="15" ref="F104:F148">D104/B104*100</f>
        <v>36.45369995956329</v>
      </c>
      <c r="G104" s="1">
        <f t="shared" si="12"/>
        <v>3.3635549585851807</v>
      </c>
      <c r="H104" s="44">
        <f t="shared" si="13"/>
        <v>628.6</v>
      </c>
      <c r="I104" s="44">
        <f t="shared" si="14"/>
        <v>10360.199999999999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51.49999999999994</v>
      </c>
      <c r="E106" s="84">
        <f>D106/D102*100</f>
        <v>12.496966755641822</v>
      </c>
      <c r="F106" s="84">
        <f t="shared" si="15"/>
        <v>32.43073047858939</v>
      </c>
      <c r="G106" s="84">
        <f t="shared" si="12"/>
        <v>2.550388748576235</v>
      </c>
      <c r="H106" s="124">
        <f>B106-D106</f>
        <v>107.30000000000001</v>
      </c>
      <c r="I106" s="124">
        <f t="shared" si="14"/>
        <v>1967.800000000001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12245.699999999999</v>
      </c>
      <c r="E107" s="82">
        <f>D107/D150*100</f>
        <v>13.465499173642778</v>
      </c>
      <c r="F107" s="82">
        <f>D107/B107*100</f>
        <v>43.49572704217548</v>
      </c>
      <c r="G107" s="82">
        <f t="shared" si="12"/>
        <v>2.3043333857086807</v>
      </c>
      <c r="H107" s="81">
        <f t="shared" si="13"/>
        <v>15908.099999999997</v>
      </c>
      <c r="I107" s="81">
        <f t="shared" si="14"/>
        <v>519174.8</v>
      </c>
    </row>
    <row r="108" spans="1:9" ht="37.5">
      <c r="A108" s="28" t="s">
        <v>53</v>
      </c>
      <c r="B108" s="71">
        <v>486.5</v>
      </c>
      <c r="C108" s="67">
        <v>4095.6</v>
      </c>
      <c r="D108" s="72">
        <f>12.6+3.2</f>
        <v>15.8</v>
      </c>
      <c r="E108" s="6">
        <f>D108/D107*100</f>
        <v>0.12902488220354902</v>
      </c>
      <c r="F108" s="6">
        <f t="shared" si="15"/>
        <v>3.2476875642343273</v>
      </c>
      <c r="G108" s="6">
        <f t="shared" si="12"/>
        <v>0.38577986131458153</v>
      </c>
      <c r="H108" s="61">
        <f aca="true" t="shared" si="16" ref="H108:H148">B108-D108</f>
        <v>470.7</v>
      </c>
      <c r="I108" s="61">
        <f t="shared" si="14"/>
        <v>4079.7999999999997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>
        <f>D109/D108*100</f>
        <v>0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>
        <f>136.4+40+10</f>
        <v>186.4</v>
      </c>
      <c r="E114" s="6">
        <f>D114/D107*100</f>
        <v>1.522166964730477</v>
      </c>
      <c r="F114" s="6">
        <f t="shared" si="15"/>
        <v>67.36537766534153</v>
      </c>
      <c r="G114" s="6">
        <f t="shared" si="12"/>
        <v>6.393633806681759</v>
      </c>
      <c r="H114" s="61">
        <f t="shared" si="16"/>
        <v>90.29999999999998</v>
      </c>
      <c r="I114" s="61">
        <f t="shared" si="14"/>
        <v>2729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>
        <f>39+5</f>
        <v>44</v>
      </c>
      <c r="E118" s="6">
        <f>D118/D107*100</f>
        <v>0.3593097985415289</v>
      </c>
      <c r="F118" s="6">
        <f t="shared" si="15"/>
        <v>97.34513274336283</v>
      </c>
      <c r="G118" s="6">
        <f t="shared" si="12"/>
        <v>10.406811731315042</v>
      </c>
      <c r="H118" s="61">
        <f t="shared" si="16"/>
        <v>1.2000000000000028</v>
      </c>
      <c r="I118" s="61">
        <f t="shared" si="14"/>
        <v>378.8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100</v>
      </c>
      <c r="G119" s="1">
        <f t="shared" si="12"/>
        <v>11.09846328969835</v>
      </c>
      <c r="H119" s="44">
        <f t="shared" si="16"/>
        <v>0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>
        <v>6.5</v>
      </c>
      <c r="E128" s="17">
        <f>D128/D107*100</f>
        <v>0.05307985660272586</v>
      </c>
      <c r="F128" s="6">
        <f t="shared" si="15"/>
        <v>2.4145616641901935</v>
      </c>
      <c r="G128" s="6">
        <f t="shared" si="12"/>
        <v>0.5186308146493258</v>
      </c>
      <c r="H128" s="61">
        <f t="shared" si="16"/>
        <v>262.7</v>
      </c>
      <c r="I128" s="61">
        <f t="shared" si="14"/>
        <v>1246.8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>
        <v>6.5</v>
      </c>
      <c r="E129" s="1">
        <f>D129/D128*100</f>
        <v>100</v>
      </c>
      <c r="F129" s="1">
        <f>D129/B129*100</f>
        <v>7.12719298245614</v>
      </c>
      <c r="G129" s="1">
        <f t="shared" si="12"/>
        <v>1.4142732811140122</v>
      </c>
      <c r="H129" s="44">
        <f t="shared" si="16"/>
        <v>84.7</v>
      </c>
      <c r="I129" s="44">
        <f t="shared" si="14"/>
        <v>453.1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26+59.9</f>
        <v>85.9</v>
      </c>
      <c r="E138" s="17">
        <f>D138/D107*100</f>
        <v>0.7014707203344849</v>
      </c>
      <c r="F138" s="6">
        <f t="shared" si="15"/>
        <v>70.93311312964494</v>
      </c>
      <c r="G138" s="6">
        <f t="shared" si="12"/>
        <v>6.1471303850007155</v>
      </c>
      <c r="H138" s="61">
        <f t="shared" si="16"/>
        <v>35.19999999999999</v>
      </c>
      <c r="I138" s="61">
        <f t="shared" si="14"/>
        <v>1311.5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26+59.9</f>
        <v>85.9</v>
      </c>
      <c r="E139" s="1">
        <f>D139/D138*100</f>
        <v>100</v>
      </c>
      <c r="F139" s="1">
        <f aca="true" t="shared" si="17" ref="F139:F147">D139/B139*100</f>
        <v>99.88372093023257</v>
      </c>
      <c r="G139" s="1">
        <f t="shared" si="12"/>
        <v>8.077103902209686</v>
      </c>
      <c r="H139" s="44">
        <f t="shared" si="16"/>
        <v>0.09999999999999432</v>
      </c>
      <c r="I139" s="44">
        <f t="shared" si="14"/>
        <v>977.6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2189.1+2579.7+68.9+525.7</f>
        <v>5363.399999999999</v>
      </c>
      <c r="E143" s="17">
        <f>D143/D107*100</f>
        <v>43.79823121585535</v>
      </c>
      <c r="F143" s="99">
        <f t="shared" si="17"/>
        <v>97.50218150087258</v>
      </c>
      <c r="G143" s="6">
        <f t="shared" si="12"/>
        <v>7.891182485618018</v>
      </c>
      <c r="H143" s="61">
        <f t="shared" si="16"/>
        <v>137.40000000000146</v>
      </c>
      <c r="I143" s="61">
        <f t="shared" si="14"/>
        <v>62603.6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>
        <f>4905.7</f>
        <v>4905.7</v>
      </c>
      <c r="E147" s="17">
        <f>D147/D107*100</f>
        <v>40.06059269784496</v>
      </c>
      <c r="F147" s="6">
        <f t="shared" si="17"/>
        <v>34.08250889284126</v>
      </c>
      <c r="G147" s="6">
        <f t="shared" si="12"/>
        <v>1.3034774632873023</v>
      </c>
      <c r="H147" s="61">
        <f t="shared" si="16"/>
        <v>9487.900000000001</v>
      </c>
      <c r="I147" s="61">
        <f t="shared" si="14"/>
        <v>371449.1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819+819</f>
        <v>1638</v>
      </c>
      <c r="E148" s="17">
        <f>D148/D107*100</f>
        <v>13.376123863886916</v>
      </c>
      <c r="F148" s="6">
        <f t="shared" si="15"/>
        <v>66.66395344104839</v>
      </c>
      <c r="G148" s="6">
        <f t="shared" si="12"/>
        <v>5.555329453420699</v>
      </c>
      <c r="H148" s="61">
        <f t="shared" si="16"/>
        <v>819.0999999999999</v>
      </c>
      <c r="I148" s="61">
        <f t="shared" si="14"/>
        <v>27847.2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12708.9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90941.29999999999</v>
      </c>
      <c r="E150" s="31">
        <v>100</v>
      </c>
      <c r="F150" s="3">
        <f>D150/B150*100</f>
        <v>59.73120684344067</v>
      </c>
      <c r="G150" s="3">
        <f aca="true" t="shared" si="18" ref="G150:G156">D150/C150*100</f>
        <v>4.944307741841234</v>
      </c>
      <c r="H150" s="47">
        <f aca="true" t="shared" si="19" ref="H150:H156">B150-D150</f>
        <v>61309.59999999998</v>
      </c>
      <c r="I150" s="47">
        <f aca="true" t="shared" si="20" ref="I150:I156">C150-D150</f>
        <v>1748371.7999999998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59515.899999999994</v>
      </c>
      <c r="C151" s="60">
        <f>C8+C20+C34+C52+C60+C91+C115+C119+C46+C139+C131+C103</f>
        <v>722894.7</v>
      </c>
      <c r="D151" s="60">
        <f>D8+D20+D34+D52+D60+D91+D115+D119+D46+D139+D131+D103</f>
        <v>48645.299999999996</v>
      </c>
      <c r="E151" s="6">
        <f>D151/D150*100</f>
        <v>53.49087818186017</v>
      </c>
      <c r="F151" s="6">
        <f aca="true" t="shared" si="21" ref="F151:F156">D151/B151*100</f>
        <v>81.7349649421415</v>
      </c>
      <c r="G151" s="6">
        <f t="shared" si="18"/>
        <v>6.72923732875618</v>
      </c>
      <c r="H151" s="61">
        <f t="shared" si="19"/>
        <v>10870.599999999999</v>
      </c>
      <c r="I151" s="72">
        <f t="shared" si="20"/>
        <v>674249.3999999999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19433.500000000004</v>
      </c>
      <c r="C152" s="61">
        <f>C11+C23+C36+C55+C62+C92+C49+C140+C109+C112+C96+C137</f>
        <v>102469.50000000003</v>
      </c>
      <c r="D152" s="61">
        <f>D11+D23+D36+D55+D62+D92+D49+D140+D109+D112+D96+D137</f>
        <v>274.7</v>
      </c>
      <c r="E152" s="6">
        <f>D152/D150*100</f>
        <v>0.3020629790865097</v>
      </c>
      <c r="F152" s="6">
        <f t="shared" si="21"/>
        <v>1.413538477371549</v>
      </c>
      <c r="G152" s="6">
        <f t="shared" si="18"/>
        <v>0.26807977007792555</v>
      </c>
      <c r="H152" s="61">
        <f t="shared" si="19"/>
        <v>19158.800000000003</v>
      </c>
      <c r="I152" s="72">
        <f t="shared" si="20"/>
        <v>102194.80000000003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1069.3999999999999</v>
      </c>
      <c r="E153" s="6">
        <f>D153/D150*100</f>
        <v>1.175923370349885</v>
      </c>
      <c r="F153" s="6">
        <f t="shared" si="21"/>
        <v>47.01072621768947</v>
      </c>
      <c r="G153" s="6">
        <f t="shared" si="18"/>
        <v>3.7284448194350497</v>
      </c>
      <c r="H153" s="61">
        <f t="shared" si="19"/>
        <v>1205.3999999999999</v>
      </c>
      <c r="I153" s="72">
        <f t="shared" si="20"/>
        <v>27612.8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2412.8999999999996</v>
      </c>
      <c r="C154" s="60">
        <f>C12+C24+C104+C63+C38+C93+C129+C56</f>
        <v>29532.599999999995</v>
      </c>
      <c r="D154" s="60">
        <f>D12+D24+D104+D63+D38+D93+D129+D56</f>
        <v>1414.5</v>
      </c>
      <c r="E154" s="6">
        <f>D154/D150*100</f>
        <v>1.5553989221618783</v>
      </c>
      <c r="F154" s="6">
        <f t="shared" si="21"/>
        <v>58.622404575407195</v>
      </c>
      <c r="G154" s="6">
        <f t="shared" si="18"/>
        <v>4.789622315678269</v>
      </c>
      <c r="H154" s="61">
        <f t="shared" si="19"/>
        <v>998.3999999999996</v>
      </c>
      <c r="I154" s="72">
        <f t="shared" si="20"/>
        <v>28118.099999999995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68609.19999999997</v>
      </c>
      <c r="C156" s="78">
        <f>C150-C151-C152-C153-C154-C155</f>
        <v>955547.2</v>
      </c>
      <c r="D156" s="78">
        <f>D150-D151-D152-D153-D154-D155</f>
        <v>39537.399999999994</v>
      </c>
      <c r="E156" s="36">
        <f>D156/D150*100</f>
        <v>43.47573654654156</v>
      </c>
      <c r="F156" s="36">
        <f t="shared" si="21"/>
        <v>57.6269654798482</v>
      </c>
      <c r="G156" s="36">
        <f t="shared" si="18"/>
        <v>4.137671064286516</v>
      </c>
      <c r="H156" s="127">
        <f t="shared" si="19"/>
        <v>29071.799999999974</v>
      </c>
      <c r="I156" s="127">
        <f t="shared" si="20"/>
        <v>916009.7999999999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90941.29999999999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90941.29999999999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2017-01-31T05:59:03Z</dcterms:modified>
  <cp:category/>
  <cp:version/>
  <cp:contentType/>
  <cp:contentStatus/>
</cp:coreProperties>
</file>